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Chart1" sheetId="6" r:id="rId1"/>
    <sheet name="学生成绩表" sheetId="1" r:id="rId2"/>
    <sheet name="Sheet2" sheetId="5" r:id="rId3"/>
    <sheet name="Sheet3" sheetId="4" r:id="rId4"/>
  </sheets>
  <definedNames>
    <definedName name="_xlnm._FilterDatabase" localSheetId="1" hidden="1">学生成绩表!$A$2:$M$24</definedName>
  </definedNames>
  <calcPr calcId="144525"/>
</workbook>
</file>

<file path=xl/calcChain.xml><?xml version="1.0" encoding="utf-8"?>
<calcChain xmlns="http://schemas.openxmlformats.org/spreadsheetml/2006/main">
  <c r="J30" i="1" l="1"/>
  <c r="I30" i="1"/>
  <c r="O30" i="1" l="1"/>
  <c r="O29" i="1"/>
  <c r="F30" i="1"/>
  <c r="G30" i="1"/>
  <c r="K30" i="1" s="1"/>
  <c r="F31" i="1"/>
  <c r="G31" i="1"/>
  <c r="F32" i="1"/>
  <c r="J32" i="1" s="1"/>
  <c r="G32" i="1"/>
  <c r="F33" i="1"/>
  <c r="G33" i="1"/>
  <c r="E33" i="1"/>
  <c r="I33" i="1" s="1"/>
  <c r="E32" i="1"/>
  <c r="E31" i="1"/>
  <c r="E30" i="1"/>
  <c r="F27" i="1"/>
  <c r="G27" i="1"/>
  <c r="H27" i="1"/>
  <c r="I27" i="1"/>
  <c r="J27" i="1"/>
  <c r="K27" i="1"/>
  <c r="L27" i="1"/>
  <c r="N27" i="1"/>
  <c r="E27" i="1"/>
  <c r="F26" i="1"/>
  <c r="G26" i="1"/>
  <c r="H26" i="1"/>
  <c r="I26" i="1"/>
  <c r="J26" i="1"/>
  <c r="K26" i="1"/>
  <c r="L26" i="1"/>
  <c r="N26" i="1"/>
  <c r="E26" i="1"/>
  <c r="F25" i="1"/>
  <c r="G25" i="1"/>
  <c r="H25" i="1"/>
  <c r="I25" i="1"/>
  <c r="J25" i="1"/>
  <c r="K25" i="1"/>
  <c r="L25" i="1"/>
  <c r="N25" i="1"/>
  <c r="E25" i="1"/>
  <c r="B25" i="1"/>
  <c r="K32" i="1" l="1"/>
  <c r="K33" i="1"/>
  <c r="K31" i="1"/>
  <c r="I32" i="1"/>
  <c r="I31" i="1"/>
  <c r="J33" i="1"/>
  <c r="J31" i="1"/>
  <c r="P4" i="1"/>
  <c r="P12" i="1"/>
  <c r="P20" i="1"/>
  <c r="P3" i="1"/>
  <c r="O4" i="1"/>
  <c r="O12" i="1"/>
  <c r="O17" i="1"/>
  <c r="P17" i="1" s="1"/>
  <c r="O20" i="1"/>
  <c r="O21" i="1"/>
  <c r="P21" i="1" s="1"/>
  <c r="O3" i="1"/>
  <c r="M4" i="1"/>
  <c r="M5" i="1"/>
  <c r="O5" i="1" s="1"/>
  <c r="P5" i="1" s="1"/>
  <c r="M6" i="1"/>
  <c r="O6" i="1" s="1"/>
  <c r="P6" i="1" s="1"/>
  <c r="M7" i="1"/>
  <c r="M8" i="1"/>
  <c r="O8" i="1" s="1"/>
  <c r="P8" i="1" s="1"/>
  <c r="M9" i="1"/>
  <c r="O9" i="1" s="1"/>
  <c r="P9" i="1" s="1"/>
  <c r="M10" i="1"/>
  <c r="O10" i="1" s="1"/>
  <c r="P10" i="1" s="1"/>
  <c r="M11" i="1"/>
  <c r="O11" i="1" s="1"/>
  <c r="P11" i="1" s="1"/>
  <c r="M12" i="1"/>
  <c r="M13" i="1"/>
  <c r="O13" i="1" s="1"/>
  <c r="P13" i="1" s="1"/>
  <c r="M14" i="1"/>
  <c r="O14" i="1" s="1"/>
  <c r="P14" i="1" s="1"/>
  <c r="M15" i="1"/>
  <c r="O15" i="1" s="1"/>
  <c r="P15" i="1" s="1"/>
  <c r="M16" i="1"/>
  <c r="O16" i="1" s="1"/>
  <c r="P16" i="1" s="1"/>
  <c r="M17" i="1"/>
  <c r="M18" i="1"/>
  <c r="O18" i="1" s="1"/>
  <c r="P18" i="1" s="1"/>
  <c r="M19" i="1"/>
  <c r="O19" i="1" s="1"/>
  <c r="P19" i="1" s="1"/>
  <c r="M20" i="1"/>
  <c r="M21" i="1"/>
  <c r="M22" i="1"/>
  <c r="O22" i="1" s="1"/>
  <c r="P22" i="1" s="1"/>
  <c r="M23" i="1"/>
  <c r="O23" i="1" s="1"/>
  <c r="P23" i="1" s="1"/>
  <c r="M24" i="1"/>
  <c r="O24" i="1" s="1"/>
  <c r="P24" i="1" s="1"/>
  <c r="M3" i="1"/>
  <c r="M27" i="1" l="1"/>
  <c r="M26" i="1"/>
  <c r="M25" i="1"/>
  <c r="O7" i="1"/>
  <c r="O27" i="1" l="1"/>
  <c r="O26" i="1"/>
  <c r="O25" i="1"/>
  <c r="P7" i="1"/>
  <c r="P27" i="1" l="1"/>
  <c r="P26" i="1"/>
  <c r="P25" i="1"/>
</calcChain>
</file>

<file path=xl/sharedStrings.xml><?xml version="1.0" encoding="utf-8"?>
<sst xmlns="http://schemas.openxmlformats.org/spreadsheetml/2006/main" count="124" uniqueCount="85">
  <si>
    <t>王涛</t>
  </si>
  <si>
    <t>刘轩</t>
  </si>
  <si>
    <t>韩跃</t>
  </si>
  <si>
    <t>陈盼</t>
  </si>
  <si>
    <t>张立夏</t>
  </si>
  <si>
    <t>张立永</t>
  </si>
  <si>
    <t>张哓哓</t>
  </si>
  <si>
    <t>刘鹏</t>
  </si>
  <si>
    <t>王禄禄</t>
  </si>
  <si>
    <t>张耀</t>
  </si>
  <si>
    <t>盛哲</t>
  </si>
  <si>
    <t>郝文海</t>
  </si>
  <si>
    <t>吕新国</t>
  </si>
  <si>
    <t>杨云广</t>
  </si>
  <si>
    <t>语文</t>
    <phoneticPr fontId="1" type="noConversion"/>
  </si>
  <si>
    <t>数学</t>
    <phoneticPr fontId="1" type="noConversion"/>
  </si>
  <si>
    <t>考号</t>
    <phoneticPr fontId="1" type="noConversion"/>
  </si>
  <si>
    <t>姓名</t>
    <phoneticPr fontId="1" type="noConversion"/>
  </si>
  <si>
    <t>英语</t>
    <phoneticPr fontId="1" type="noConversion"/>
  </si>
  <si>
    <t>文综</t>
    <phoneticPr fontId="1" type="noConversion"/>
  </si>
  <si>
    <t>理综</t>
    <phoneticPr fontId="1" type="noConversion"/>
  </si>
  <si>
    <t>体育</t>
    <phoneticPr fontId="1" type="noConversion"/>
  </si>
  <si>
    <t>实验</t>
    <phoneticPr fontId="1" type="noConversion"/>
  </si>
  <si>
    <t>信息</t>
    <phoneticPr fontId="1" type="noConversion"/>
  </si>
  <si>
    <t>总分</t>
    <phoneticPr fontId="1" type="noConversion"/>
  </si>
  <si>
    <t>性别</t>
    <phoneticPr fontId="1" type="noConversion"/>
  </si>
  <si>
    <t>单位</t>
    <phoneticPr fontId="1" type="noConversion"/>
  </si>
  <si>
    <t>女</t>
    <phoneticPr fontId="1" type="noConversion"/>
  </si>
  <si>
    <t>男</t>
    <phoneticPr fontId="1" type="noConversion"/>
  </si>
  <si>
    <t>张哓之</t>
    <phoneticPr fontId="1" type="noConversion"/>
  </si>
  <si>
    <t>刘一鹏</t>
    <phoneticPr fontId="1" type="noConversion"/>
  </si>
  <si>
    <t>马禄禄</t>
    <phoneticPr fontId="1" type="noConversion"/>
  </si>
  <si>
    <t>张耀辉</t>
    <phoneticPr fontId="1" type="noConversion"/>
  </si>
  <si>
    <t>赵盛哲</t>
    <phoneticPr fontId="1" type="noConversion"/>
  </si>
  <si>
    <t>崔文海</t>
    <phoneticPr fontId="1" type="noConversion"/>
  </si>
  <si>
    <t>新国君</t>
    <phoneticPr fontId="1" type="noConversion"/>
  </si>
  <si>
    <t>杨广立</t>
    <phoneticPr fontId="1" type="noConversion"/>
  </si>
  <si>
    <t>一班</t>
    <phoneticPr fontId="1" type="noConversion"/>
  </si>
  <si>
    <t>二班</t>
    <phoneticPr fontId="1" type="noConversion"/>
  </si>
  <si>
    <t>三班</t>
    <phoneticPr fontId="1" type="noConversion"/>
  </si>
  <si>
    <t>学生成绩一览表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</si>
  <si>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</si>
  <si>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</si>
  <si>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</si>
  <si>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</si>
  <si>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</si>
  <si>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</si>
  <si>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</si>
  <si>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</si>
  <si>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</si>
  <si>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</si>
  <si>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</si>
  <si>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</si>
  <si>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</si>
  <si>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</si>
  <si>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</si>
  <si>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</si>
  <si>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</si>
  <si>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</si>
  <si>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</si>
  <si>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</si>
  <si>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</si>
  <si>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</si>
  <si>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奖励</t>
    <phoneticPr fontId="1" type="noConversion"/>
  </si>
  <si>
    <t>补贴</t>
    <phoneticPr fontId="1" type="noConversion"/>
  </si>
  <si>
    <t>总额</t>
    <phoneticPr fontId="1" type="noConversion"/>
  </si>
  <si>
    <t>计数</t>
    <phoneticPr fontId="1" type="noConversion"/>
  </si>
  <si>
    <t>求平均值</t>
    <phoneticPr fontId="1" type="noConversion"/>
  </si>
  <si>
    <t>求最大值</t>
    <phoneticPr fontId="1" type="noConversion"/>
  </si>
  <si>
    <t>统计女生的人数：</t>
    <phoneticPr fontId="1" type="noConversion"/>
  </si>
  <si>
    <t>统计男生的人数：</t>
    <phoneticPr fontId="1" type="noConversion"/>
  </si>
  <si>
    <r>
      <t>&lt;</t>
    </r>
    <r>
      <rPr>
        <sz val="12"/>
        <rFont val="宋体"/>
        <family val="3"/>
        <charset val="134"/>
      </rPr>
      <t>60分</t>
    </r>
    <phoneticPr fontId="1" type="noConversion"/>
  </si>
  <si>
    <r>
      <t>&lt;</t>
    </r>
    <r>
      <rPr>
        <sz val="12"/>
        <rFont val="宋体"/>
        <family val="3"/>
        <charset val="134"/>
      </rPr>
      <t>80分</t>
    </r>
    <phoneticPr fontId="1" type="noConversion"/>
  </si>
  <si>
    <r>
      <t>&lt;</t>
    </r>
    <r>
      <rPr>
        <sz val="12"/>
        <rFont val="宋体"/>
        <family val="3"/>
        <charset val="134"/>
      </rPr>
      <t>90分</t>
    </r>
    <phoneticPr fontId="1" type="noConversion"/>
  </si>
  <si>
    <t>&lt;=100分</t>
    <phoneticPr fontId="1" type="noConversion"/>
  </si>
  <si>
    <t>语文</t>
    <phoneticPr fontId="1" type="noConversion"/>
  </si>
  <si>
    <t>数学</t>
    <phoneticPr fontId="1" type="noConversion"/>
  </si>
  <si>
    <t>外语</t>
    <phoneticPr fontId="1" type="noConversion"/>
  </si>
  <si>
    <t>不及格</t>
    <phoneticPr fontId="1" type="noConversion"/>
  </si>
  <si>
    <t>合格</t>
    <phoneticPr fontId="1" type="noConversion"/>
  </si>
  <si>
    <t>良好</t>
    <phoneticPr fontId="1" type="noConversion"/>
  </si>
  <si>
    <t>优秀</t>
    <phoneticPr fontId="1" type="noConversion"/>
  </si>
  <si>
    <t>语文</t>
    <phoneticPr fontId="1" type="noConversion"/>
  </si>
  <si>
    <t>数学</t>
    <phoneticPr fontId="1" type="noConversion"/>
  </si>
  <si>
    <t>外语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</si>
</sst>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2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176" fontId="0" fillId="0" borderId="5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/>
    </xf>
    <xf numFmtId="176" fontId="0" fillId="0" borderId="5" xfId="0" applyNumberFormat="1" applyBorder="1"/>
    <xf numFmtId="176" fontId="0" fillId="0" borderId="5" xfId="0" applyNumberFormat="1" applyFill="1" applyBorder="1" applyAlignment="1">
      <alignment horizontal="right" vertical="center"/>
    </xf>
    <xf numFmtId="176" fontId="0" fillId="0" borderId="6" xfId="0" applyNumberFormat="1" applyBorder="1"/>
    <xf numFmtId="0" fontId="0" fillId="0" borderId="8" xfId="0" applyBorder="1"/>
    <xf numFmtId="0" fontId="0" fillId="0" borderId="9" xfId="0" applyBorder="1"/>
    <xf numFmtId="176" fontId="0" fillId="0" borderId="9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/>
    </xf>
    <xf numFmtId="176" fontId="0" fillId="0" borderId="9" xfId="0" applyNumberFormat="1" applyFill="1" applyBorder="1" applyAlignment="1">
      <alignment horizontal="right" vertical="center"/>
    </xf>
    <xf numFmtId="176" fontId="0" fillId="0" borderId="10" xfId="0" applyNumberFormat="1" applyBorder="1"/>
    <xf numFmtId="0" fontId="0" fillId="0" borderId="11" xfId="0" applyFont="1" applyFill="1" applyBorder="1"/>
    <xf numFmtId="0" fontId="0" fillId="0" borderId="12" xfId="0" applyBorder="1"/>
    <xf numFmtId="0" fontId="0" fillId="0" borderId="13" xfId="0" applyFont="1" applyFill="1" applyBorder="1"/>
    <xf numFmtId="0" fontId="0" fillId="0" borderId="14" xfId="0" applyBorder="1"/>
    <xf numFmtId="0" fontId="0" fillId="0" borderId="15" xfId="0" applyFont="1" applyFill="1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176" fontId="0" fillId="0" borderId="14" xfId="0" applyNumberFormat="1" applyBorder="1"/>
    <xf numFmtId="176" fontId="0" fillId="0" borderId="16" xfId="0" applyNumberFormat="1" applyBorder="1"/>
    <xf numFmtId="0" fontId="2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4" fillId="0" borderId="7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学生成绩表!$H$30</c:f>
              <c:strCache>
                <c:ptCount val="1"/>
                <c:pt idx="0">
                  <c:v>不及格</c:v>
                </c:pt>
              </c:strCache>
            </c:strRef>
          </c:tx>
          <c:marker>
            <c:symbol val="none"/>
          </c:marker>
          <c:cat>
            <c:strRef>
              <c:f>学生成绩表!$I$29:$K$29</c:f>
              <c:strCache>
                <c:ptCount val="3"/>
                <c:pt idx="0">
                  <c:v>语文</c:v>
                </c:pt>
                <c:pt idx="1">
                  <c:v>数学</c:v>
                </c:pt>
                <c:pt idx="2">
                  <c:v>外语</c:v>
                </c:pt>
              </c:strCache>
            </c:strRef>
          </c:cat>
          <c:val>
            <c:numRef>
              <c:f>学生成绩表!$I$30:$K$30</c:f>
              <c:numCache>
                <c:formatCode>G/通用格式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学生成绩表!$H$31</c:f>
              <c:strCache>
                <c:ptCount val="1"/>
                <c:pt idx="0">
                  <c:v>合格</c:v>
                </c:pt>
              </c:strCache>
            </c:strRef>
          </c:tx>
          <c:marker>
            <c:symbol val="none"/>
          </c:marker>
          <c:cat>
            <c:strRef>
              <c:f>学生成绩表!$I$29:$K$29</c:f>
              <c:strCache>
                <c:ptCount val="3"/>
                <c:pt idx="0">
                  <c:v>语文</c:v>
                </c:pt>
                <c:pt idx="1">
                  <c:v>数学</c:v>
                </c:pt>
                <c:pt idx="2">
                  <c:v>外语</c:v>
                </c:pt>
              </c:strCache>
            </c:strRef>
          </c:cat>
          <c:val>
            <c:numRef>
              <c:f>学生成绩表!$I$31:$K$31</c:f>
              <c:numCache>
                <c:formatCode>G/通用格式</c:formatCode>
                <c:ptCount val="3"/>
                <c:pt idx="0">
                  <c:v>4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学生成绩表!$H$32</c:f>
              <c:strCache>
                <c:ptCount val="1"/>
                <c:pt idx="0">
                  <c:v>良好</c:v>
                </c:pt>
              </c:strCache>
            </c:strRef>
          </c:tx>
          <c:marker>
            <c:symbol val="none"/>
          </c:marker>
          <c:cat>
            <c:strRef>
              <c:f>学生成绩表!$I$29:$K$29</c:f>
              <c:strCache>
                <c:ptCount val="3"/>
                <c:pt idx="0">
                  <c:v>语文</c:v>
                </c:pt>
                <c:pt idx="1">
                  <c:v>数学</c:v>
                </c:pt>
                <c:pt idx="2">
                  <c:v>外语</c:v>
                </c:pt>
              </c:strCache>
            </c:strRef>
          </c:cat>
          <c:val>
            <c:numRef>
              <c:f>学生成绩表!$I$32:$K$32</c:f>
              <c:numCache>
                <c:formatCode>G/通用格式</c:formatCode>
                <c:ptCount val="3"/>
                <c:pt idx="0">
                  <c:v>11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学生成绩表!$H$33</c:f>
              <c:strCache>
                <c:ptCount val="1"/>
                <c:pt idx="0">
                  <c:v>优秀</c:v>
                </c:pt>
              </c:strCache>
            </c:strRef>
          </c:tx>
          <c:marker>
            <c:symbol val="none"/>
          </c:marker>
          <c:cat>
            <c:strRef>
              <c:f>学生成绩表!$I$29:$K$29</c:f>
              <c:strCache>
                <c:ptCount val="3"/>
                <c:pt idx="0">
                  <c:v>语文</c:v>
                </c:pt>
                <c:pt idx="1">
                  <c:v>数学</c:v>
                </c:pt>
                <c:pt idx="2">
                  <c:v>外语</c:v>
                </c:pt>
              </c:strCache>
            </c:strRef>
          </c:cat>
          <c:val>
            <c:numRef>
              <c:f>学生成绩表!$I$33:$K$33</c:f>
              <c:numCache>
                <c:formatCode>G/通用格式</c:formatCode>
                <c:ptCount val="3"/>
                <c:pt idx="0">
                  <c:v>6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28384"/>
        <c:axId val="145338368"/>
      </c:lineChart>
      <c:catAx>
        <c:axId val="14532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5338368"/>
        <c:crosses val="autoZero"/>
        <c:auto val="1"/>
        <c:lblAlgn val="ctr"/>
        <c:lblOffset val="100"/>
        <c:noMultiLvlLbl val="0"/>
      </c:catAx>
      <c:valAx>
        <c:axId val="145338368"/>
        <c:scaling>
          <c:orientation val="minMax"/>
        </c:scaling>
        <c:delete val="0"/>
        <c:axPos val="l"/>
        <c:majorGridlines/>
        <c:numFmt formatCode="G/通用格式" sourceLinked="1"/>
        <c:majorTickMark val="out"/>
        <c:minorTickMark val="none"/>
        <c:tickLblPos val="nextTo"/>
        <c:crossAx val="14532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学生成绩表!$E$2</c:f>
              <c:strCache>
                <c:ptCount val="1"/>
                <c:pt idx="0">
                  <c:v>语文</c:v>
                </c:pt>
              </c:strCache>
            </c:strRef>
          </c:tx>
          <c:cat>
            <c:strRef>
              <c:f>学生成绩表!$B$3:$B$9</c:f>
              <c:strCache>
                <c:ptCount val="7"/>
                <c:pt idx="0">
                  <c:v>王涛</c:v>
                </c:pt>
                <c:pt idx="1">
                  <c:v>刘轩</c:v>
                </c:pt>
                <c:pt idx="2">
                  <c:v>韩跃</c:v>
                </c:pt>
                <c:pt idx="3">
                  <c:v>陈盼</c:v>
                </c:pt>
                <c:pt idx="4">
                  <c:v>张立夏</c:v>
                </c:pt>
                <c:pt idx="5">
                  <c:v>张立永</c:v>
                </c:pt>
                <c:pt idx="6">
                  <c:v>张哓哓</c:v>
                </c:pt>
              </c:strCache>
            </c:strRef>
          </c:cat>
          <c:val>
            <c:numRef>
              <c:f>学生成绩表!$E$3:$E$9</c:f>
              <c:numCache>
                <c:formatCode>0_ </c:formatCode>
                <c:ptCount val="7"/>
                <c:pt idx="0">
                  <c:v>86</c:v>
                </c:pt>
                <c:pt idx="1">
                  <c:v>89</c:v>
                </c:pt>
                <c:pt idx="2">
                  <c:v>80</c:v>
                </c:pt>
                <c:pt idx="3">
                  <c:v>86</c:v>
                </c:pt>
                <c:pt idx="4">
                  <c:v>82</c:v>
                </c:pt>
                <c:pt idx="5">
                  <c:v>83</c:v>
                </c:pt>
                <c:pt idx="6">
                  <c:v>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学生成绩表!$F$2</c:f>
              <c:strCache>
                <c:ptCount val="1"/>
                <c:pt idx="0">
                  <c:v>数学</c:v>
                </c:pt>
              </c:strCache>
            </c:strRef>
          </c:tx>
          <c:cat>
            <c:strRef>
              <c:f>学生成绩表!$B$3:$B$9</c:f>
              <c:strCache>
                <c:ptCount val="7"/>
                <c:pt idx="0">
                  <c:v>王涛</c:v>
                </c:pt>
                <c:pt idx="1">
                  <c:v>刘轩</c:v>
                </c:pt>
                <c:pt idx="2">
                  <c:v>韩跃</c:v>
                </c:pt>
                <c:pt idx="3">
                  <c:v>陈盼</c:v>
                </c:pt>
                <c:pt idx="4">
                  <c:v>张立夏</c:v>
                </c:pt>
                <c:pt idx="5">
                  <c:v>张立永</c:v>
                </c:pt>
                <c:pt idx="6">
                  <c:v>张哓哓</c:v>
                </c:pt>
              </c:strCache>
            </c:strRef>
          </c:cat>
          <c:val>
            <c:numRef>
              <c:f>学生成绩表!$F$3:$F$9</c:f>
              <c:numCache>
                <c:formatCode>0_ </c:formatCode>
                <c:ptCount val="7"/>
                <c:pt idx="0">
                  <c:v>64</c:v>
                </c:pt>
                <c:pt idx="1">
                  <c:v>48</c:v>
                </c:pt>
                <c:pt idx="2">
                  <c:v>92</c:v>
                </c:pt>
                <c:pt idx="3">
                  <c:v>74</c:v>
                </c:pt>
                <c:pt idx="4">
                  <c:v>87</c:v>
                </c:pt>
                <c:pt idx="5">
                  <c:v>82</c:v>
                </c:pt>
                <c:pt idx="6">
                  <c:v>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学生成绩表!$G$2</c:f>
              <c:strCache>
                <c:ptCount val="1"/>
                <c:pt idx="0">
                  <c:v>英语</c:v>
                </c:pt>
              </c:strCache>
            </c:strRef>
          </c:tx>
          <c:cat>
            <c:strRef>
              <c:f>学生成绩表!$B$3:$B$9</c:f>
              <c:strCache>
                <c:ptCount val="7"/>
                <c:pt idx="0">
                  <c:v>王涛</c:v>
                </c:pt>
                <c:pt idx="1">
                  <c:v>刘轩</c:v>
                </c:pt>
                <c:pt idx="2">
                  <c:v>韩跃</c:v>
                </c:pt>
                <c:pt idx="3">
                  <c:v>陈盼</c:v>
                </c:pt>
                <c:pt idx="4">
                  <c:v>张立夏</c:v>
                </c:pt>
                <c:pt idx="5">
                  <c:v>张立永</c:v>
                </c:pt>
                <c:pt idx="6">
                  <c:v>张哓哓</c:v>
                </c:pt>
              </c:strCache>
            </c:strRef>
          </c:cat>
          <c:val>
            <c:numRef>
              <c:f>学生成绩表!$G$3:$G$9</c:f>
              <c:numCache>
                <c:formatCode>0_ </c:formatCode>
                <c:ptCount val="7"/>
                <c:pt idx="0">
                  <c:v>76</c:v>
                </c:pt>
                <c:pt idx="1">
                  <c:v>87</c:v>
                </c:pt>
                <c:pt idx="2">
                  <c:v>87</c:v>
                </c:pt>
                <c:pt idx="3">
                  <c:v>82</c:v>
                </c:pt>
                <c:pt idx="4">
                  <c:v>25</c:v>
                </c:pt>
                <c:pt idx="5">
                  <c:v>83</c:v>
                </c:pt>
                <c:pt idx="6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34912"/>
        <c:axId val="146136448"/>
      </c:lineChart>
      <c:catAx>
        <c:axId val="146134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6136448"/>
        <c:crosses val="autoZero"/>
        <c:auto val="1"/>
        <c:lblAlgn val="ctr"/>
        <c:lblOffset val="100"/>
        <c:noMultiLvlLbl val="0"/>
      </c:catAx>
      <c:valAx>
        <c:axId val="146136448"/>
        <c:scaling>
          <c:orientation val="minMax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crossAx val="146134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学生成绩表!$I$29</c:f>
              <c:strCache>
                <c:ptCount val="1"/>
                <c:pt idx="0">
                  <c:v>语文</c:v>
                </c:pt>
              </c:strCache>
            </c:strRef>
          </c:tx>
          <c:cat>
            <c:strRef>
              <c:f>学生成绩表!$H$30:$H$33</c:f>
              <c:strCache>
                <c:ptCount val="4"/>
                <c:pt idx="0">
                  <c:v>不及格</c:v>
                </c:pt>
                <c:pt idx="1">
                  <c:v>合格</c:v>
                </c:pt>
                <c:pt idx="2">
                  <c:v>良好</c:v>
                </c:pt>
                <c:pt idx="3">
                  <c:v>优秀</c:v>
                </c:pt>
              </c:strCache>
            </c:strRef>
          </c:cat>
          <c:val>
            <c:numRef>
              <c:f>学生成绩表!$I$30:$I$33</c:f>
              <c:numCache>
                <c:formatCode>G/通用格式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11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8</xdr:row>
      <xdr:rowOff>157162</xdr:rowOff>
    </xdr:from>
    <xdr:to>
      <xdr:col>14</xdr:col>
      <xdr:colOff>209550</xdr:colOff>
      <xdr:row>23</xdr:row>
      <xdr:rowOff>185737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2</xdr:row>
      <xdr:rowOff>23812</xdr:rowOff>
    </xdr:from>
    <xdr:to>
      <xdr:col>11</xdr:col>
      <xdr:colOff>314325</xdr:colOff>
      <xdr:row>17</xdr:row>
      <xdr:rowOff>52387</xdr:rowOff>
    </xdr:to>
    <xdr:graphicFrame macro="">
      <xdr:nvGraphicFramePr>
        <xdr:cNvPr id="2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4"/>
  <sheetViews>
    <sheetView workbookViewId="0">
      <selection activeCell="E2" activeCellId="1" sqref="B2:B9 E2:G9"/>
    </sheetView>
  </sheetViews>
  <sheetFormatPr defaultRowHeight="14.25" x14ac:dyDescent="0.15"/>
  <cols>
    <col min="1" max="1" width="7.625" customWidth="1"/>
    <col min="2" max="2" width="8.625" customWidth="1"/>
    <col min="3" max="3" width="4.875" customWidth="1"/>
    <col min="4" max="4" width="7.75" customWidth="1"/>
    <col min="5" max="5" width="7.25" customWidth="1"/>
    <col min="6" max="6" width="5.875" customWidth="1"/>
    <col min="7" max="7" width="7.25" customWidth="1"/>
    <col min="8" max="8" width="6.5" customWidth="1"/>
    <col min="9" max="9" width="7.875" customWidth="1"/>
    <col min="10" max="10" width="6.75" customWidth="1"/>
    <col min="11" max="11" width="7.125" customWidth="1"/>
    <col min="12" max="12" width="8.125" customWidth="1"/>
    <col min="13" max="13" width="12" customWidth="1"/>
  </cols>
  <sheetData>
    <row r="1" spans="1:16" ht="32.25" thickBot="1" x14ac:dyDescent="0.45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1" customFormat="1" ht="19.5" thickTop="1" x14ac:dyDescent="0.25">
      <c r="A2" s="4" t="s">
        <v>16</v>
      </c>
      <c r="B2" s="5" t="s">
        <v>17</v>
      </c>
      <c r="C2" s="5" t="s">
        <v>25</v>
      </c>
      <c r="D2" s="5" t="s">
        <v>26</v>
      </c>
      <c r="E2" s="5" t="s">
        <v>14</v>
      </c>
      <c r="F2" s="5" t="s">
        <v>15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  <c r="M2" s="5" t="s">
        <v>24</v>
      </c>
      <c r="N2" s="5" t="s">
        <v>63</v>
      </c>
      <c r="O2" s="5" t="s">
        <v>64</v>
      </c>
      <c r="P2" s="6" t="s">
        <v>65</v>
      </c>
    </row>
    <row r="3" spans="1:16" x14ac:dyDescent="0.15">
      <c r="A3" s="2" t="s">
        <v>41</v>
      </c>
      <c r="B3" s="3" t="s">
        <v>0</v>
      </c>
      <c r="C3" s="3" t="s">
        <v>27</v>
      </c>
      <c r="D3" s="3" t="s">
        <v>37</v>
      </c>
      <c r="E3" s="7">
        <v>86</v>
      </c>
      <c r="F3" s="7">
        <v>64</v>
      </c>
      <c r="G3" s="7">
        <v>76</v>
      </c>
      <c r="H3" s="7">
        <v>52</v>
      </c>
      <c r="I3" s="7">
        <v>46</v>
      </c>
      <c r="J3" s="7">
        <v>30</v>
      </c>
      <c r="K3" s="7">
        <v>15</v>
      </c>
      <c r="L3" s="7">
        <v>5</v>
      </c>
      <c r="M3" s="8">
        <f>SUM(E3:L3)</f>
        <v>374</v>
      </c>
      <c r="N3" s="9">
        <v>328</v>
      </c>
      <c r="O3" s="3">
        <f>M3*2</f>
        <v>748</v>
      </c>
      <c r="P3" s="11">
        <f>N3+O3</f>
        <v>1076</v>
      </c>
    </row>
    <row r="4" spans="1:16" x14ac:dyDescent="0.15">
      <c r="A4" s="2" t="s">
        <v>42</v>
      </c>
      <c r="B4" s="3" t="s">
        <v>1</v>
      </c>
      <c r="C4" s="3" t="s">
        <v>27</v>
      </c>
      <c r="D4" s="3" t="s">
        <v>38</v>
      </c>
      <c r="E4" s="7">
        <v>89</v>
      </c>
      <c r="F4" s="7">
        <v>48</v>
      </c>
      <c r="G4" s="7">
        <v>87</v>
      </c>
      <c r="H4" s="7">
        <v>44</v>
      </c>
      <c r="I4" s="7">
        <v>50</v>
      </c>
      <c r="J4" s="7">
        <v>23</v>
      </c>
      <c r="K4" s="7">
        <v>14</v>
      </c>
      <c r="L4" s="7">
        <v>3</v>
      </c>
      <c r="M4" s="8">
        <f t="shared" ref="M4:M24" si="0">SUM(E4:L4)</f>
        <v>358</v>
      </c>
      <c r="N4" s="10">
        <v>342</v>
      </c>
      <c r="O4" s="3">
        <f t="shared" ref="O4:O24" si="1">M4*2</f>
        <v>716</v>
      </c>
      <c r="P4" s="11">
        <f t="shared" ref="P4:P24" si="2">N4+O4</f>
        <v>1058</v>
      </c>
    </row>
    <row r="5" spans="1:16" x14ac:dyDescent="0.15">
      <c r="A5" s="2" t="s">
        <v>43</v>
      </c>
      <c r="B5" s="3" t="s">
        <v>2</v>
      </c>
      <c r="C5" s="3" t="s">
        <v>28</v>
      </c>
      <c r="D5" s="3" t="s">
        <v>39</v>
      </c>
      <c r="E5" s="7">
        <v>80</v>
      </c>
      <c r="F5" s="7">
        <v>92</v>
      </c>
      <c r="G5" s="7">
        <v>87</v>
      </c>
      <c r="H5" s="7">
        <v>37</v>
      </c>
      <c r="I5" s="7">
        <v>54</v>
      </c>
      <c r="J5" s="7">
        <v>30</v>
      </c>
      <c r="K5" s="7">
        <v>14</v>
      </c>
      <c r="L5" s="7">
        <v>5</v>
      </c>
      <c r="M5" s="8">
        <f t="shared" si="0"/>
        <v>399</v>
      </c>
      <c r="N5" s="10">
        <v>398</v>
      </c>
      <c r="O5" s="3">
        <f t="shared" si="1"/>
        <v>798</v>
      </c>
      <c r="P5" s="11">
        <f t="shared" si="2"/>
        <v>1196</v>
      </c>
    </row>
    <row r="6" spans="1:16" x14ac:dyDescent="0.15">
      <c r="A6" s="2" t="s">
        <v>44</v>
      </c>
      <c r="B6" s="3" t="s">
        <v>3</v>
      </c>
      <c r="C6" s="3" t="s">
        <v>27</v>
      </c>
      <c r="D6" s="3" t="s">
        <v>39</v>
      </c>
      <c r="E6" s="7">
        <v>86</v>
      </c>
      <c r="F6" s="7">
        <v>74</v>
      </c>
      <c r="G6" s="7">
        <v>82</v>
      </c>
      <c r="H6" s="7">
        <v>64</v>
      </c>
      <c r="I6" s="7">
        <v>53</v>
      </c>
      <c r="J6" s="7">
        <v>30</v>
      </c>
      <c r="K6" s="7">
        <v>15</v>
      </c>
      <c r="L6" s="7">
        <v>6</v>
      </c>
      <c r="M6" s="8">
        <f t="shared" si="0"/>
        <v>410</v>
      </c>
      <c r="N6" s="10">
        <v>233</v>
      </c>
      <c r="O6" s="3">
        <f t="shared" si="1"/>
        <v>820</v>
      </c>
      <c r="P6" s="11">
        <f t="shared" si="2"/>
        <v>1053</v>
      </c>
    </row>
    <row r="7" spans="1:16" x14ac:dyDescent="0.15">
      <c r="A7" s="2" t="s">
        <v>45</v>
      </c>
      <c r="B7" s="3" t="s">
        <v>4</v>
      </c>
      <c r="C7" s="3" t="s">
        <v>28</v>
      </c>
      <c r="D7" s="3" t="s">
        <v>39</v>
      </c>
      <c r="E7" s="7">
        <v>82</v>
      </c>
      <c r="F7" s="7">
        <v>87</v>
      </c>
      <c r="G7" s="7">
        <v>25</v>
      </c>
      <c r="H7" s="7">
        <v>42</v>
      </c>
      <c r="I7" s="7">
        <v>52</v>
      </c>
      <c r="J7" s="7">
        <v>25</v>
      </c>
      <c r="K7" s="7">
        <v>12</v>
      </c>
      <c r="L7" s="7">
        <v>7</v>
      </c>
      <c r="M7" s="8">
        <f t="shared" si="0"/>
        <v>332</v>
      </c>
      <c r="N7" s="10">
        <v>212</v>
      </c>
      <c r="O7" s="3">
        <f t="shared" si="1"/>
        <v>664</v>
      </c>
      <c r="P7" s="11">
        <f t="shared" si="2"/>
        <v>876</v>
      </c>
    </row>
    <row r="8" spans="1:16" x14ac:dyDescent="0.15">
      <c r="A8" s="2" t="s">
        <v>46</v>
      </c>
      <c r="B8" s="3" t="s">
        <v>5</v>
      </c>
      <c r="C8" s="3" t="s">
        <v>27</v>
      </c>
      <c r="D8" s="3" t="s">
        <v>37</v>
      </c>
      <c r="E8" s="7">
        <v>83</v>
      </c>
      <c r="F8" s="7">
        <v>82</v>
      </c>
      <c r="G8" s="7">
        <v>83</v>
      </c>
      <c r="H8" s="7">
        <v>29</v>
      </c>
      <c r="I8" s="7">
        <v>49</v>
      </c>
      <c r="J8" s="7">
        <v>29</v>
      </c>
      <c r="K8" s="7">
        <v>15</v>
      </c>
      <c r="L8" s="7">
        <v>15</v>
      </c>
      <c r="M8" s="8">
        <f t="shared" si="0"/>
        <v>385</v>
      </c>
      <c r="N8" s="10">
        <v>344</v>
      </c>
      <c r="O8" s="3">
        <f t="shared" si="1"/>
        <v>770</v>
      </c>
      <c r="P8" s="11">
        <f t="shared" si="2"/>
        <v>1114</v>
      </c>
    </row>
    <row r="9" spans="1:16" x14ac:dyDescent="0.15">
      <c r="A9" s="2" t="s">
        <v>47</v>
      </c>
      <c r="B9" s="3" t="s">
        <v>6</v>
      </c>
      <c r="C9" s="3" t="s">
        <v>28</v>
      </c>
      <c r="D9" s="3" t="s">
        <v>37</v>
      </c>
      <c r="E9" s="7">
        <v>95</v>
      </c>
      <c r="F9" s="7">
        <v>88</v>
      </c>
      <c r="G9" s="7">
        <v>97</v>
      </c>
      <c r="H9" s="7">
        <v>36</v>
      </c>
      <c r="I9" s="7">
        <v>61</v>
      </c>
      <c r="J9" s="7">
        <v>26</v>
      </c>
      <c r="K9" s="7">
        <v>10</v>
      </c>
      <c r="L9" s="7">
        <v>3</v>
      </c>
      <c r="M9" s="8">
        <f t="shared" si="0"/>
        <v>416</v>
      </c>
      <c r="N9" s="10">
        <v>455</v>
      </c>
      <c r="O9" s="3">
        <f t="shared" si="1"/>
        <v>832</v>
      </c>
      <c r="P9" s="11">
        <f t="shared" si="2"/>
        <v>1287</v>
      </c>
    </row>
    <row r="10" spans="1:16" x14ac:dyDescent="0.15">
      <c r="A10" s="2" t="s">
        <v>48</v>
      </c>
      <c r="B10" s="3" t="s">
        <v>7</v>
      </c>
      <c r="C10" s="3" t="s">
        <v>27</v>
      </c>
      <c r="D10" s="3" t="s">
        <v>38</v>
      </c>
      <c r="E10" s="7">
        <v>83</v>
      </c>
      <c r="F10" s="7">
        <v>85</v>
      </c>
      <c r="G10" s="7">
        <v>79</v>
      </c>
      <c r="H10" s="7">
        <v>77</v>
      </c>
      <c r="I10" s="7">
        <v>64</v>
      </c>
      <c r="J10" s="7">
        <v>28</v>
      </c>
      <c r="K10" s="7">
        <v>15</v>
      </c>
      <c r="L10" s="7">
        <v>16</v>
      </c>
      <c r="M10" s="8">
        <f t="shared" si="0"/>
        <v>447</v>
      </c>
      <c r="N10" s="10">
        <v>453</v>
      </c>
      <c r="O10" s="3">
        <f t="shared" si="1"/>
        <v>894</v>
      </c>
      <c r="P10" s="11">
        <f t="shared" si="2"/>
        <v>1347</v>
      </c>
    </row>
    <row r="11" spans="1:16" x14ac:dyDescent="0.15">
      <c r="A11" s="2" t="s">
        <v>49</v>
      </c>
      <c r="B11" s="3" t="s">
        <v>8</v>
      </c>
      <c r="C11" s="3" t="s">
        <v>28</v>
      </c>
      <c r="D11" s="3" t="s">
        <v>39</v>
      </c>
      <c r="E11" s="7">
        <v>95</v>
      </c>
      <c r="F11" s="7">
        <v>91</v>
      </c>
      <c r="G11" s="7">
        <v>99</v>
      </c>
      <c r="H11" s="7">
        <v>74</v>
      </c>
      <c r="I11" s="7">
        <v>59</v>
      </c>
      <c r="J11" s="7">
        <v>30</v>
      </c>
      <c r="K11" s="7">
        <v>14</v>
      </c>
      <c r="L11" s="7">
        <v>8</v>
      </c>
      <c r="M11" s="8">
        <f t="shared" si="0"/>
        <v>470</v>
      </c>
      <c r="N11" s="10">
        <v>233</v>
      </c>
      <c r="O11" s="3">
        <f t="shared" si="1"/>
        <v>940</v>
      </c>
      <c r="P11" s="11">
        <f t="shared" si="2"/>
        <v>1173</v>
      </c>
    </row>
    <row r="12" spans="1:16" x14ac:dyDescent="0.15">
      <c r="A12" s="2" t="s">
        <v>50</v>
      </c>
      <c r="B12" s="3" t="s">
        <v>9</v>
      </c>
      <c r="C12" s="3" t="s">
        <v>27</v>
      </c>
      <c r="D12" s="3" t="s">
        <v>37</v>
      </c>
      <c r="E12" s="7">
        <v>78</v>
      </c>
      <c r="F12" s="7">
        <v>58</v>
      </c>
      <c r="G12" s="7">
        <v>70</v>
      </c>
      <c r="H12" s="7">
        <v>45</v>
      </c>
      <c r="I12" s="7">
        <v>42</v>
      </c>
      <c r="J12" s="7">
        <v>28</v>
      </c>
      <c r="K12" s="7">
        <v>12</v>
      </c>
      <c r="L12" s="7">
        <v>6</v>
      </c>
      <c r="M12" s="8">
        <f t="shared" si="0"/>
        <v>339</v>
      </c>
      <c r="N12" s="10">
        <v>344</v>
      </c>
      <c r="O12" s="3">
        <f t="shared" si="1"/>
        <v>678</v>
      </c>
      <c r="P12" s="11">
        <f t="shared" si="2"/>
        <v>1022</v>
      </c>
    </row>
    <row r="13" spans="1:16" x14ac:dyDescent="0.15">
      <c r="A13" s="2" t="s">
        <v>51</v>
      </c>
      <c r="B13" s="3" t="s">
        <v>10</v>
      </c>
      <c r="C13" s="3" t="s">
        <v>27</v>
      </c>
      <c r="D13" s="3" t="s">
        <v>39</v>
      </c>
      <c r="E13" s="7">
        <v>88</v>
      </c>
      <c r="F13" s="7">
        <v>83</v>
      </c>
      <c r="G13" s="7">
        <v>88</v>
      </c>
      <c r="H13" s="7"/>
      <c r="I13" s="7">
        <v>19</v>
      </c>
      <c r="J13" s="7"/>
      <c r="K13" s="7">
        <v>9</v>
      </c>
      <c r="L13" s="7">
        <v>3</v>
      </c>
      <c r="M13" s="8">
        <f t="shared" si="0"/>
        <v>290</v>
      </c>
      <c r="N13" s="10">
        <v>454</v>
      </c>
      <c r="O13" s="3">
        <f t="shared" si="1"/>
        <v>580</v>
      </c>
      <c r="P13" s="11">
        <f t="shared" si="2"/>
        <v>1034</v>
      </c>
    </row>
    <row r="14" spans="1:16" x14ac:dyDescent="0.15">
      <c r="A14" s="2" t="s">
        <v>52</v>
      </c>
      <c r="B14" s="3" t="s">
        <v>11</v>
      </c>
      <c r="C14" s="3" t="s">
        <v>27</v>
      </c>
      <c r="D14" s="3" t="s">
        <v>37</v>
      </c>
      <c r="E14" s="7">
        <v>76</v>
      </c>
      <c r="F14" s="7">
        <v>88</v>
      </c>
      <c r="G14" s="7">
        <v>81</v>
      </c>
      <c r="H14" s="7">
        <v>21</v>
      </c>
      <c r="I14" s="7">
        <v>52</v>
      </c>
      <c r="J14" s="7">
        <v>29</v>
      </c>
      <c r="K14" s="7">
        <v>13</v>
      </c>
      <c r="L14" s="7">
        <v>8</v>
      </c>
      <c r="M14" s="8">
        <f t="shared" si="0"/>
        <v>368</v>
      </c>
      <c r="N14" s="10">
        <v>455</v>
      </c>
      <c r="O14" s="3">
        <f t="shared" si="1"/>
        <v>736</v>
      </c>
      <c r="P14" s="11">
        <f t="shared" si="2"/>
        <v>1191</v>
      </c>
    </row>
    <row r="15" spans="1:16" x14ac:dyDescent="0.15">
      <c r="A15" s="2" t="s">
        <v>53</v>
      </c>
      <c r="B15" s="3" t="s">
        <v>12</v>
      </c>
      <c r="C15" s="3" t="s">
        <v>28</v>
      </c>
      <c r="D15" s="3" t="s">
        <v>38</v>
      </c>
      <c r="E15" s="7">
        <v>98</v>
      </c>
      <c r="F15" s="7">
        <v>96</v>
      </c>
      <c r="G15" s="7">
        <v>92</v>
      </c>
      <c r="H15" s="7">
        <v>76</v>
      </c>
      <c r="I15" s="7">
        <v>64</v>
      </c>
      <c r="J15" s="7">
        <v>30</v>
      </c>
      <c r="K15" s="7">
        <v>15</v>
      </c>
      <c r="L15" s="7">
        <v>7</v>
      </c>
      <c r="M15" s="8">
        <f t="shared" si="0"/>
        <v>478</v>
      </c>
      <c r="N15" s="10">
        <v>566</v>
      </c>
      <c r="O15" s="3">
        <f t="shared" si="1"/>
        <v>956</v>
      </c>
      <c r="P15" s="11">
        <f t="shared" si="2"/>
        <v>1522</v>
      </c>
    </row>
    <row r="16" spans="1:16" x14ac:dyDescent="0.15">
      <c r="A16" s="2" t="s">
        <v>54</v>
      </c>
      <c r="B16" s="3" t="s">
        <v>13</v>
      </c>
      <c r="C16" s="3" t="s">
        <v>28</v>
      </c>
      <c r="D16" s="3" t="s">
        <v>39</v>
      </c>
      <c r="E16" s="7">
        <v>56</v>
      </c>
      <c r="F16" s="7">
        <v>98</v>
      </c>
      <c r="G16" s="7">
        <v>73</v>
      </c>
      <c r="H16" s="7">
        <v>35</v>
      </c>
      <c r="I16" s="7">
        <v>47</v>
      </c>
      <c r="J16" s="7">
        <v>30</v>
      </c>
      <c r="K16" s="7">
        <v>14</v>
      </c>
      <c r="L16" s="7">
        <v>0</v>
      </c>
      <c r="M16" s="8">
        <f t="shared" si="0"/>
        <v>353</v>
      </c>
      <c r="N16" s="10">
        <v>676</v>
      </c>
      <c r="O16" s="3">
        <f t="shared" si="1"/>
        <v>706</v>
      </c>
      <c r="P16" s="11">
        <f t="shared" si="2"/>
        <v>1382</v>
      </c>
    </row>
    <row r="17" spans="1:16" x14ac:dyDescent="0.15">
      <c r="A17" s="2" t="s">
        <v>55</v>
      </c>
      <c r="B17" s="3" t="s">
        <v>29</v>
      </c>
      <c r="C17" s="3" t="s">
        <v>28</v>
      </c>
      <c r="D17" s="3" t="s">
        <v>37</v>
      </c>
      <c r="E17" s="7">
        <v>95</v>
      </c>
      <c r="F17" s="7">
        <v>95</v>
      </c>
      <c r="G17" s="7">
        <v>97</v>
      </c>
      <c r="H17" s="7">
        <v>36</v>
      </c>
      <c r="I17" s="7">
        <v>61</v>
      </c>
      <c r="J17" s="7">
        <v>26</v>
      </c>
      <c r="K17" s="7">
        <v>10</v>
      </c>
      <c r="L17" s="7">
        <v>3</v>
      </c>
      <c r="M17" s="8">
        <f t="shared" si="0"/>
        <v>423</v>
      </c>
      <c r="N17" s="10">
        <v>675</v>
      </c>
      <c r="O17" s="3">
        <f t="shared" si="1"/>
        <v>846</v>
      </c>
      <c r="P17" s="11">
        <f t="shared" si="2"/>
        <v>1521</v>
      </c>
    </row>
    <row r="18" spans="1:16" x14ac:dyDescent="0.15">
      <c r="A18" s="2" t="s">
        <v>56</v>
      </c>
      <c r="B18" s="3" t="s">
        <v>30</v>
      </c>
      <c r="C18" s="3" t="s">
        <v>27</v>
      </c>
      <c r="D18" s="3" t="s">
        <v>37</v>
      </c>
      <c r="E18" s="7">
        <v>83</v>
      </c>
      <c r="F18" s="7">
        <v>77</v>
      </c>
      <c r="G18" s="7">
        <v>79</v>
      </c>
      <c r="H18" s="7"/>
      <c r="I18" s="7">
        <v>64</v>
      </c>
      <c r="J18" s="7">
        <v>28</v>
      </c>
      <c r="K18" s="7">
        <v>15</v>
      </c>
      <c r="L18" s="7">
        <v>16</v>
      </c>
      <c r="M18" s="8">
        <f t="shared" si="0"/>
        <v>362</v>
      </c>
      <c r="N18" s="10">
        <v>453</v>
      </c>
      <c r="O18" s="3">
        <f t="shared" si="1"/>
        <v>724</v>
      </c>
      <c r="P18" s="11">
        <f t="shared" si="2"/>
        <v>1177</v>
      </c>
    </row>
    <row r="19" spans="1:16" x14ac:dyDescent="0.15">
      <c r="A19" s="2" t="s">
        <v>57</v>
      </c>
      <c r="B19" s="3" t="s">
        <v>31</v>
      </c>
      <c r="C19" s="3" t="s">
        <v>28</v>
      </c>
      <c r="D19" s="3" t="s">
        <v>38</v>
      </c>
      <c r="E19" s="7">
        <v>95</v>
      </c>
      <c r="F19" s="7">
        <v>91</v>
      </c>
      <c r="G19" s="7">
        <v>99</v>
      </c>
      <c r="H19" s="7">
        <v>74</v>
      </c>
      <c r="I19" s="7">
        <v>59</v>
      </c>
      <c r="J19" s="7">
        <v>30</v>
      </c>
      <c r="K19" s="7">
        <v>14</v>
      </c>
      <c r="L19" s="7">
        <v>8</v>
      </c>
      <c r="M19" s="8">
        <f t="shared" si="0"/>
        <v>470</v>
      </c>
      <c r="N19" s="10">
        <v>345</v>
      </c>
      <c r="O19" s="3">
        <f t="shared" si="1"/>
        <v>940</v>
      </c>
      <c r="P19" s="11">
        <f t="shared" si="2"/>
        <v>1285</v>
      </c>
    </row>
    <row r="20" spans="1:16" x14ac:dyDescent="0.15">
      <c r="A20" s="2" t="s">
        <v>58</v>
      </c>
      <c r="B20" s="3" t="s">
        <v>32</v>
      </c>
      <c r="C20" s="3" t="s">
        <v>27</v>
      </c>
      <c r="D20" s="3" t="s">
        <v>39</v>
      </c>
      <c r="E20" s="7">
        <v>78</v>
      </c>
      <c r="F20" s="7">
        <v>58</v>
      </c>
      <c r="G20" s="7">
        <v>70</v>
      </c>
      <c r="H20" s="7">
        <v>45</v>
      </c>
      <c r="I20" s="7">
        <v>42</v>
      </c>
      <c r="J20" s="7">
        <v>28</v>
      </c>
      <c r="K20" s="7">
        <v>12</v>
      </c>
      <c r="L20" s="7">
        <v>6</v>
      </c>
      <c r="M20" s="8">
        <f t="shared" si="0"/>
        <v>339</v>
      </c>
      <c r="N20" s="10">
        <v>345</v>
      </c>
      <c r="O20" s="3">
        <f t="shared" si="1"/>
        <v>678</v>
      </c>
      <c r="P20" s="11">
        <f t="shared" si="2"/>
        <v>1023</v>
      </c>
    </row>
    <row r="21" spans="1:16" x14ac:dyDescent="0.15">
      <c r="A21" s="2" t="s">
        <v>59</v>
      </c>
      <c r="B21" s="3" t="s">
        <v>33</v>
      </c>
      <c r="C21" s="3" t="s">
        <v>27</v>
      </c>
      <c r="D21" s="3" t="s">
        <v>39</v>
      </c>
      <c r="E21" s="7">
        <v>87</v>
      </c>
      <c r="F21" s="7">
        <v>78</v>
      </c>
      <c r="G21" s="7">
        <v>71</v>
      </c>
      <c r="H21" s="7">
        <v>10</v>
      </c>
      <c r="I21" s="7">
        <v>19</v>
      </c>
      <c r="J21" s="7">
        <v>24</v>
      </c>
      <c r="K21" s="7">
        <v>9</v>
      </c>
      <c r="L21" s="7">
        <v>3</v>
      </c>
      <c r="M21" s="8">
        <f t="shared" si="0"/>
        <v>301</v>
      </c>
      <c r="N21" s="10">
        <v>455</v>
      </c>
      <c r="O21" s="3">
        <f t="shared" si="1"/>
        <v>602</v>
      </c>
      <c r="P21" s="11">
        <f t="shared" si="2"/>
        <v>1057</v>
      </c>
    </row>
    <row r="22" spans="1:16" x14ac:dyDescent="0.15">
      <c r="A22" s="2" t="s">
        <v>60</v>
      </c>
      <c r="B22" s="3" t="s">
        <v>34</v>
      </c>
      <c r="C22" s="3" t="s">
        <v>27</v>
      </c>
      <c r="D22" s="3" t="s">
        <v>37</v>
      </c>
      <c r="E22" s="7">
        <v>76</v>
      </c>
      <c r="F22" s="7">
        <v>77</v>
      </c>
      <c r="G22" s="7">
        <v>82</v>
      </c>
      <c r="H22" s="7">
        <v>21</v>
      </c>
      <c r="I22" s="7">
        <v>52</v>
      </c>
      <c r="J22" s="7">
        <v>29</v>
      </c>
      <c r="K22" s="7">
        <v>13</v>
      </c>
      <c r="L22" s="7">
        <v>8</v>
      </c>
      <c r="M22" s="8">
        <f t="shared" si="0"/>
        <v>358</v>
      </c>
      <c r="N22" s="10">
        <v>343</v>
      </c>
      <c r="O22" s="3">
        <f t="shared" si="1"/>
        <v>716</v>
      </c>
      <c r="P22" s="11">
        <f t="shared" si="2"/>
        <v>1059</v>
      </c>
    </row>
    <row r="23" spans="1:16" x14ac:dyDescent="0.15">
      <c r="A23" s="2" t="s">
        <v>61</v>
      </c>
      <c r="B23" s="3" t="s">
        <v>35</v>
      </c>
      <c r="C23" s="3" t="s">
        <v>28</v>
      </c>
      <c r="D23" s="3" t="s">
        <v>38</v>
      </c>
      <c r="E23" s="7">
        <v>98</v>
      </c>
      <c r="F23" s="7">
        <v>96</v>
      </c>
      <c r="G23" s="7">
        <v>98</v>
      </c>
      <c r="H23" s="7">
        <v>76</v>
      </c>
      <c r="I23" s="7">
        <v>64</v>
      </c>
      <c r="J23" s="7">
        <v>30</v>
      </c>
      <c r="K23" s="7">
        <v>15</v>
      </c>
      <c r="L23" s="7">
        <v>7</v>
      </c>
      <c r="M23" s="8">
        <f t="shared" si="0"/>
        <v>484</v>
      </c>
      <c r="N23" s="10">
        <v>343</v>
      </c>
      <c r="O23" s="3">
        <f t="shared" si="1"/>
        <v>968</v>
      </c>
      <c r="P23" s="11">
        <f t="shared" si="2"/>
        <v>1311</v>
      </c>
    </row>
    <row r="24" spans="1:16" ht="15" thickBot="1" x14ac:dyDescent="0.2">
      <c r="A24" s="12" t="s">
        <v>62</v>
      </c>
      <c r="B24" s="13" t="s">
        <v>36</v>
      </c>
      <c r="C24" s="13" t="s">
        <v>28</v>
      </c>
      <c r="D24" s="13" t="s">
        <v>39</v>
      </c>
      <c r="E24" s="14">
        <v>86</v>
      </c>
      <c r="F24" s="14">
        <v>76</v>
      </c>
      <c r="G24" s="14">
        <v>89</v>
      </c>
      <c r="H24" s="14">
        <v>35</v>
      </c>
      <c r="I24" s="14">
        <v>47</v>
      </c>
      <c r="J24" s="14">
        <v>30</v>
      </c>
      <c r="K24" s="14">
        <v>14</v>
      </c>
      <c r="L24" s="14">
        <v>0</v>
      </c>
      <c r="M24" s="15">
        <f t="shared" si="0"/>
        <v>377</v>
      </c>
      <c r="N24" s="16">
        <v>232</v>
      </c>
      <c r="O24" s="13">
        <f t="shared" si="1"/>
        <v>754</v>
      </c>
      <c r="P24" s="17">
        <f t="shared" si="2"/>
        <v>986</v>
      </c>
    </row>
    <row r="25" spans="1:16" ht="15" thickTop="1" x14ac:dyDescent="0.15">
      <c r="A25" s="18" t="s">
        <v>66</v>
      </c>
      <c r="B25" s="19">
        <f>COUNTA(B3:B24)</f>
        <v>22</v>
      </c>
      <c r="C25" s="19"/>
      <c r="D25" s="19"/>
      <c r="E25" s="19">
        <f>COUNT(E3:E24)</f>
        <v>22</v>
      </c>
      <c r="F25" s="19">
        <f t="shared" ref="F25:P25" si="3">COUNT(F3:F24)</f>
        <v>22</v>
      </c>
      <c r="G25" s="19">
        <f t="shared" si="3"/>
        <v>22</v>
      </c>
      <c r="H25" s="19">
        <f t="shared" si="3"/>
        <v>20</v>
      </c>
      <c r="I25" s="19">
        <f t="shared" si="3"/>
        <v>22</v>
      </c>
      <c r="J25" s="19">
        <f t="shared" si="3"/>
        <v>21</v>
      </c>
      <c r="K25" s="19">
        <f t="shared" si="3"/>
        <v>22</v>
      </c>
      <c r="L25" s="19">
        <f t="shared" si="3"/>
        <v>22</v>
      </c>
      <c r="M25" s="19">
        <f t="shared" si="3"/>
        <v>22</v>
      </c>
      <c r="N25" s="19">
        <f t="shared" si="3"/>
        <v>22</v>
      </c>
      <c r="O25" s="19">
        <f t="shared" si="3"/>
        <v>22</v>
      </c>
      <c r="P25" s="19">
        <f t="shared" si="3"/>
        <v>22</v>
      </c>
    </row>
    <row r="26" spans="1:16" x14ac:dyDescent="0.15">
      <c r="A26" s="20" t="s">
        <v>67</v>
      </c>
      <c r="B26" s="21"/>
      <c r="C26" s="21"/>
      <c r="D26" s="21"/>
      <c r="E26" s="28">
        <f>AVERAGE(E3:E24)</f>
        <v>85.13636363636364</v>
      </c>
      <c r="F26" s="28">
        <f t="shared" ref="F26:P26" si="4">AVERAGE(F3:F24)</f>
        <v>81</v>
      </c>
      <c r="G26" s="28">
        <f t="shared" si="4"/>
        <v>82</v>
      </c>
      <c r="H26" s="28">
        <f t="shared" si="4"/>
        <v>46.45</v>
      </c>
      <c r="I26" s="28">
        <f t="shared" si="4"/>
        <v>50.909090909090907</v>
      </c>
      <c r="J26" s="28">
        <f t="shared" si="4"/>
        <v>28.238095238095237</v>
      </c>
      <c r="K26" s="28">
        <f t="shared" si="4"/>
        <v>13.136363636363637</v>
      </c>
      <c r="L26" s="28">
        <f t="shared" si="4"/>
        <v>6.5</v>
      </c>
      <c r="M26" s="28">
        <f t="shared" si="4"/>
        <v>387.86363636363637</v>
      </c>
      <c r="N26" s="28">
        <f t="shared" si="4"/>
        <v>394.72727272727275</v>
      </c>
      <c r="O26" s="28">
        <f t="shared" si="4"/>
        <v>775.72727272727275</v>
      </c>
      <c r="P26" s="28">
        <f t="shared" si="4"/>
        <v>1170.4545454545455</v>
      </c>
    </row>
    <row r="27" spans="1:16" ht="15" thickBot="1" x14ac:dyDescent="0.2">
      <c r="A27" s="22" t="s">
        <v>68</v>
      </c>
      <c r="B27" s="23"/>
      <c r="C27" s="23"/>
      <c r="D27" s="23"/>
      <c r="E27" s="29">
        <f>MAX(E3:E24)</f>
        <v>98</v>
      </c>
      <c r="F27" s="29">
        <f t="shared" ref="F27:P27" si="5">MAX(F3:F24)</f>
        <v>98</v>
      </c>
      <c r="G27" s="29">
        <f t="shared" si="5"/>
        <v>99</v>
      </c>
      <c r="H27" s="29">
        <f t="shared" si="5"/>
        <v>77</v>
      </c>
      <c r="I27" s="29">
        <f t="shared" si="5"/>
        <v>64</v>
      </c>
      <c r="J27" s="29">
        <f t="shared" si="5"/>
        <v>30</v>
      </c>
      <c r="K27" s="29">
        <f t="shared" si="5"/>
        <v>15</v>
      </c>
      <c r="L27" s="29">
        <f t="shared" si="5"/>
        <v>16</v>
      </c>
      <c r="M27" s="29">
        <f t="shared" si="5"/>
        <v>484</v>
      </c>
      <c r="N27" s="29">
        <f t="shared" si="5"/>
        <v>676</v>
      </c>
      <c r="O27" s="29">
        <f t="shared" si="5"/>
        <v>968</v>
      </c>
      <c r="P27" s="29">
        <f t="shared" si="5"/>
        <v>1522</v>
      </c>
    </row>
    <row r="28" spans="1:16" ht="15.75" thickTop="1" thickBot="1" x14ac:dyDescent="0.2"/>
    <row r="29" spans="1:16" ht="15" thickTop="1" x14ac:dyDescent="0.15">
      <c r="D29" s="24"/>
      <c r="E29" s="25" t="s">
        <v>75</v>
      </c>
      <c r="F29" s="25" t="s">
        <v>76</v>
      </c>
      <c r="G29" s="30" t="s">
        <v>77</v>
      </c>
      <c r="H29" s="32"/>
      <c r="I29" s="33" t="s">
        <v>82</v>
      </c>
      <c r="J29" s="33" t="s">
        <v>83</v>
      </c>
      <c r="K29" s="34" t="s">
        <v>84</v>
      </c>
      <c r="M29" s="1" t="s">
        <v>70</v>
      </c>
      <c r="O29">
        <f>COUNTIF(C3:C24,"男")</f>
        <v>10</v>
      </c>
    </row>
    <row r="30" spans="1:16" x14ac:dyDescent="0.15">
      <c r="D30" s="26" t="s">
        <v>71</v>
      </c>
      <c r="E30" s="3">
        <f>COUNTIF(E3:E24,"&lt;60")</f>
        <v>1</v>
      </c>
      <c r="F30" s="3">
        <f t="shared" ref="F30:G30" si="6">COUNTIF(F3:F24,"&lt;60")</f>
        <v>3</v>
      </c>
      <c r="G30" s="31">
        <f t="shared" si="6"/>
        <v>1</v>
      </c>
      <c r="H30" s="35" t="s">
        <v>78</v>
      </c>
      <c r="I30" s="36">
        <f>E30</f>
        <v>1</v>
      </c>
      <c r="J30" s="36">
        <f>F30</f>
        <v>3</v>
      </c>
      <c r="K30" s="37">
        <f>G30</f>
        <v>1</v>
      </c>
      <c r="M30" s="1" t="s">
        <v>69</v>
      </c>
      <c r="O30">
        <f>COUNTIF(C3:C24,"女")</f>
        <v>12</v>
      </c>
    </row>
    <row r="31" spans="1:16" x14ac:dyDescent="0.15">
      <c r="D31" s="26" t="s">
        <v>72</v>
      </c>
      <c r="E31" s="3">
        <f>COUNTIF(E3:E24,"&lt;80")</f>
        <v>5</v>
      </c>
      <c r="F31" s="3">
        <f t="shared" ref="F31:G31" si="7">COUNTIF(F3:F24,"&lt;80")</f>
        <v>9</v>
      </c>
      <c r="G31" s="31">
        <f t="shared" si="7"/>
        <v>8</v>
      </c>
      <c r="H31" s="35" t="s">
        <v>79</v>
      </c>
      <c r="I31" s="36">
        <f>E31-E30</f>
        <v>4</v>
      </c>
      <c r="J31" s="36">
        <f>F31-F30</f>
        <v>6</v>
      </c>
      <c r="K31" s="37">
        <f>G31-G30</f>
        <v>7</v>
      </c>
    </row>
    <row r="32" spans="1:16" x14ac:dyDescent="0.15">
      <c r="D32" s="26" t="s">
        <v>73</v>
      </c>
      <c r="E32" s="3">
        <f>COUNTIF(E3:E24,"&lt;90")</f>
        <v>16</v>
      </c>
      <c r="F32" s="3">
        <f t="shared" ref="F32:G32" si="8">COUNTIF(F3:F24,"&lt;90")</f>
        <v>15</v>
      </c>
      <c r="G32" s="31">
        <f t="shared" si="8"/>
        <v>16</v>
      </c>
      <c r="H32" s="35" t="s">
        <v>80</v>
      </c>
      <c r="I32" s="36">
        <f t="shared" ref="I32:I33" si="9">E32-E31</f>
        <v>11</v>
      </c>
      <c r="J32" s="36">
        <f t="shared" ref="J32:J33" si="10">F32-F31</f>
        <v>6</v>
      </c>
      <c r="K32" s="37">
        <f t="shared" ref="K32:K33" si="11">G32-G31</f>
        <v>8</v>
      </c>
    </row>
    <row r="33" spans="4:11" ht="15" thickBot="1" x14ac:dyDescent="0.2">
      <c r="D33" s="27" t="s">
        <v>74</v>
      </c>
      <c r="E33" s="3">
        <f>COUNTIF(E3:E24,"&lt;=100")</f>
        <v>22</v>
      </c>
      <c r="F33" s="3">
        <f t="shared" ref="F33:G33" si="12">COUNTIF(F3:F24,"&lt;=100")</f>
        <v>22</v>
      </c>
      <c r="G33" s="31">
        <f t="shared" si="12"/>
        <v>22</v>
      </c>
      <c r="H33" s="38" t="s">
        <v>81</v>
      </c>
      <c r="I33" s="39">
        <f t="shared" si="9"/>
        <v>6</v>
      </c>
      <c r="J33" s="39">
        <f t="shared" si="10"/>
        <v>7</v>
      </c>
      <c r="K33" s="40">
        <f t="shared" si="11"/>
        <v>6</v>
      </c>
    </row>
    <row r="34" spans="4:11" ht="15" thickTop="1" x14ac:dyDescent="0.15"/>
  </sheetData>
  <mergeCells count="1">
    <mergeCell ref="A1:P1"/>
  </mergeCells>
  <phoneticPr fontId="1" type="noConversion"/>
  <pageMargins left="0.75" right="0.75" top="1" bottom="1" header="0.5" footer="0.5"/>
  <pageSetup paperSize="9" orientation="portrait" horizontalDpi="300" verticalDpi="0" copies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图表</vt:lpstr>
      </vt:variant>
      <vt:variant>
        <vt:i4>1</vt:i4>
      </vt:variant>
    </vt:vector>
  </HeadingPairs>
  <TitlesOfParts>
    <vt:vector size="4" baseType="lpstr">
      <vt:lpstr>学生成绩表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2014-01-04T02:29:22Z</dcterms:modified>
</cp:coreProperties>
</file>